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35" windowWidth="16215" windowHeight="9225"/>
  </bookViews>
  <sheets>
    <sheet name="1 LICITADOR" sheetId="4" r:id="rId1"/>
    <sheet name="2 LICITADORES" sheetId="5" r:id="rId2"/>
    <sheet name="3 LICITADORES" sheetId="2" r:id="rId3"/>
    <sheet name="4 LICITADORES O MÁS" sheetId="3" r:id="rId4"/>
  </sheets>
  <calcPr calcId="125725"/>
</workbook>
</file>

<file path=xl/calcChain.xml><?xml version="1.0" encoding="utf-8"?>
<calcChain xmlns="http://schemas.openxmlformats.org/spreadsheetml/2006/main">
  <c r="I7" i="3"/>
  <c r="I8"/>
  <c r="I9"/>
  <c r="I10"/>
  <c r="I11"/>
  <c r="I12"/>
  <c r="I13"/>
  <c r="I14"/>
  <c r="I15"/>
  <c r="I16"/>
  <c r="I17"/>
  <c r="I18"/>
  <c r="I19"/>
  <c r="I20"/>
  <c r="I21"/>
  <c r="I22"/>
  <c r="I23"/>
  <c r="I24"/>
  <c r="I25"/>
  <c r="I6"/>
  <c r="I7" i="2"/>
  <c r="I8"/>
  <c r="I6"/>
  <c r="H7" i="3"/>
  <c r="H8"/>
  <c r="H9"/>
  <c r="H10"/>
  <c r="H11"/>
  <c r="H12"/>
  <c r="H13"/>
  <c r="H14"/>
  <c r="H15"/>
  <c r="H16"/>
  <c r="H17"/>
  <c r="H18"/>
  <c r="H19"/>
  <c r="H20"/>
  <c r="H21"/>
  <c r="H22"/>
  <c r="H23"/>
  <c r="H24"/>
  <c r="H25"/>
  <c r="H6"/>
  <c r="H6" i="2" l="1"/>
  <c r="F4" i="5"/>
  <c r="J4" s="1"/>
  <c r="F5"/>
  <c r="J5" s="1"/>
  <c r="F6" i="4"/>
  <c r="E27" i="3"/>
  <c r="F7" s="1"/>
  <c r="F13"/>
  <c r="F14"/>
  <c r="F16"/>
  <c r="F18"/>
  <c r="F19"/>
  <c r="F20"/>
  <c r="F22"/>
  <c r="F23"/>
  <c r="F24"/>
  <c r="F25"/>
  <c r="H6" i="4"/>
  <c r="J6" s="1"/>
  <c r="E10" i="2"/>
  <c r="F7" s="1"/>
  <c r="H4" i="5"/>
  <c r="F21" i="3" l="1"/>
  <c r="F17"/>
  <c r="F12"/>
  <c r="F15"/>
  <c r="F11"/>
  <c r="J7"/>
  <c r="F10"/>
  <c r="F8"/>
  <c r="F9"/>
  <c r="F6"/>
  <c r="H5" i="5"/>
  <c r="F8" i="2"/>
  <c r="F6"/>
  <c r="J6" s="1"/>
  <c r="J11" i="3" l="1"/>
  <c r="E11" i="2"/>
  <c r="G7" s="1"/>
  <c r="H7" s="1"/>
  <c r="J7" s="1"/>
  <c r="E28" i="3"/>
  <c r="G24" l="1"/>
  <c r="J24" s="1"/>
  <c r="G25"/>
  <c r="J25" s="1"/>
  <c r="G22"/>
  <c r="J22" s="1"/>
  <c r="G23"/>
  <c r="J23" s="1"/>
  <c r="G20"/>
  <c r="J20" s="1"/>
  <c r="G21"/>
  <c r="J21" s="1"/>
  <c r="G18"/>
  <c r="J18" s="1"/>
  <c r="G19"/>
  <c r="J19" s="1"/>
  <c r="G16"/>
  <c r="J16" s="1"/>
  <c r="G17"/>
  <c r="J17" s="1"/>
  <c r="G14"/>
  <c r="J14" s="1"/>
  <c r="G15"/>
  <c r="J15" s="1"/>
  <c r="G12"/>
  <c r="J12" s="1"/>
  <c r="G13"/>
  <c r="J13" s="1"/>
  <c r="G6" i="2"/>
  <c r="G8"/>
  <c r="H8" s="1"/>
  <c r="J8" s="1"/>
  <c r="G10" i="3"/>
  <c r="J10" s="1"/>
  <c r="G11"/>
  <c r="G9"/>
  <c r="J9" s="1"/>
  <c r="G7"/>
  <c r="G8"/>
  <c r="J8" s="1"/>
  <c r="G6"/>
  <c r="J6" s="1"/>
</calcChain>
</file>

<file path=xl/sharedStrings.xml><?xml version="1.0" encoding="utf-8"?>
<sst xmlns="http://schemas.openxmlformats.org/spreadsheetml/2006/main" count="66" uniqueCount="39">
  <si>
    <t>OFERTA (IVA incl)</t>
  </si>
  <si>
    <t>ORDEN</t>
  </si>
  <si>
    <t>nº</t>
  </si>
  <si>
    <t>1 LICITADOR</t>
  </si>
  <si>
    <t>BAJA TEMERARIA</t>
  </si>
  <si>
    <t>2 LICITADORES</t>
  </si>
  <si>
    <t>3 LICITADORES</t>
  </si>
  <si>
    <t>CLASIFICACIÓN</t>
  </si>
  <si>
    <t>LICITADOR</t>
  </si>
  <si>
    <t>BAJA s/ppto base licit.</t>
  </si>
  <si>
    <t>4 O MÁS LICITADORES</t>
  </si>
  <si>
    <t>Criterio según art. 85, RD.1098/2001</t>
  </si>
  <si>
    <t>MEDIA INICIAL (1)</t>
  </si>
  <si>
    <t>MEDIA DEFINITIVA (2)</t>
  </si>
  <si>
    <r>
      <t>BAJA (€)</t>
    </r>
    <r>
      <rPr>
        <sz val="11"/>
        <color rgb="FFFF0000"/>
        <rFont val="Calibri"/>
        <family val="2"/>
        <scheme val="minor"/>
      </rPr>
      <t>*</t>
    </r>
  </si>
  <si>
    <t>* las ofertas a la baja presentan signo negativo</t>
  </si>
  <si>
    <t>4. Cuando concurran cuatro o más licitadores, las que sean inferiores en más de 10 unidades porcentuales a la media aritmética de las ofertas presentadas. No obstante, si entre ellas existen ofertas que sean superiores a dicha media en más de 10 unidades porcentuales, se procederá al cálculo de una nueva media sólo con las ofertas que no se encuentren en el supuesto indicado. En todo caso, si el número de las restantes ofertas es inferior a tres, la nueva media se calculará sobre las tres ofertas de menor cuantía.</t>
  </si>
  <si>
    <t>1º.-</t>
  </si>
  <si>
    <t>MEDIA (1)</t>
  </si>
  <si>
    <t>SE EXCLUYE LA OFERTA QUE EXCEDA +10% MEDIA OFERTAS</t>
  </si>
  <si>
    <t>2º.-</t>
  </si>
  <si>
    <t>MEDIA (2)</t>
  </si>
  <si>
    <t>SE CALCULA CON LAS OFERTAS RESTANTES, PERO COMO MÍNIMO, PARA MEDIA, HAY QUE TOMAR LAS TRES OFERTAS DE MENOR CUANTÍA</t>
  </si>
  <si>
    <t>3º.-</t>
  </si>
  <si>
    <t>BAJA TEMERARIA CUANDO SUPERE &gt; 10% MEDIA ARITMÉTICA.</t>
  </si>
  <si>
    <t>MEDIA (2). SE CALCULA SIN LAS OFERTAS EXCLUIDAS. BAJA &lt;10% MEDIA ARITMÉTICA: BAJA TEMERARIA</t>
  </si>
  <si>
    <t>LA BAJA SE CALCULA DE LA OFERTA DE MENOR IMPORTE RESPECTO A LA DE MAYOR CUANTÍA. BAJA TEMERARIA &lt;20%</t>
  </si>
  <si>
    <t>2. Cuando concurran dos licitadores, la que sea inferior en más de 20 unidades porcentuales a la otra oferta.</t>
  </si>
  <si>
    <t>1. Cuando, concurriendo un solo licitador, sea inferior al presupuesto base de licitación en más de 25 unidades porcentuales.</t>
  </si>
  <si>
    <t>BAJA &lt; 25%</t>
  </si>
  <si>
    <t>PRESUPUESTO BASE DE LICITACIÓN (IVA incl)</t>
  </si>
  <si>
    <t>SIEMPRE BAJA POR DEBAJO DEL 25%, BAJA TEMERARIA</t>
  </si>
  <si>
    <r>
      <t>3.Cuando concurran tres licitadores, las que sean inferiores en más de 10 unidades porcentuales a la media aritmética de las ofertas presentadas. No obstante, se excluirá para el cómputo de dicha media</t>
    </r>
    <r>
      <rPr>
        <b/>
        <i/>
        <sz val="14"/>
        <color theme="8" tint="-0.499984740745262"/>
        <rFont val="Calibri"/>
        <family val="2"/>
        <scheme val="minor"/>
      </rPr>
      <t xml:space="preserve"> </t>
    </r>
    <r>
      <rPr>
        <b/>
        <i/>
        <u/>
        <sz val="14"/>
        <color theme="8" tint="-0.499984740745262"/>
        <rFont val="Calibri"/>
        <family val="2"/>
        <scheme val="minor"/>
      </rPr>
      <t>la oferta</t>
    </r>
    <r>
      <rPr>
        <b/>
        <i/>
        <u/>
        <sz val="11"/>
        <color theme="8" tint="-0.249977111117893"/>
        <rFont val="Calibri"/>
        <family val="2"/>
        <scheme val="minor"/>
      </rPr>
      <t xml:space="preserve"> de cuantía más elevada</t>
    </r>
    <r>
      <rPr>
        <b/>
        <i/>
        <sz val="11"/>
        <color theme="8" tint="-0.249977111117893"/>
        <rFont val="Calibri"/>
        <family val="2"/>
        <scheme val="minor"/>
      </rPr>
      <t xml:space="preserve"> cuando sea superior en más de 10 unidades porcentuales a dicha media. En cualquier caso, se considerará desproporcionada la baja superior a 25 unidades porcentuales.</t>
    </r>
  </si>
  <si>
    <t>SE EXCLUYE LA OFERTA DE MAYOR IMPORTE SI EXCEDE +10% MEDIA OFERTAS</t>
  </si>
  <si>
    <t>Uds. porcentuales s/media 1</t>
  </si>
  <si>
    <t>Uds porcentuales s/media 2</t>
  </si>
  <si>
    <t>Uds. porcentuales s/media 2</t>
  </si>
  <si>
    <t>Uds. Porcentuales s/la oferta más alta (%)</t>
  </si>
  <si>
    <r>
      <t xml:space="preserve">Uds. Porcentuales </t>
    </r>
    <r>
      <rPr>
        <i/>
        <sz val="8"/>
        <color theme="0"/>
        <rFont val="Calibri"/>
        <family val="2"/>
        <scheme val="minor"/>
      </rPr>
      <t>BAJA</t>
    </r>
    <r>
      <rPr>
        <sz val="11"/>
        <color theme="0"/>
        <rFont val="Calibri"/>
        <family val="2"/>
        <scheme val="minor"/>
      </rPr>
      <t xml:space="preserve"> (%)</t>
    </r>
    <r>
      <rPr>
        <sz val="11"/>
        <color rgb="FFFF0000"/>
        <rFont val="Calibri"/>
        <family val="2"/>
        <scheme val="minor"/>
      </rPr>
      <t>*</t>
    </r>
  </si>
</sst>
</file>

<file path=xl/styles.xml><?xml version="1.0" encoding="utf-8"?>
<styleSheet xmlns="http://schemas.openxmlformats.org/spreadsheetml/2006/main">
  <numFmts count="2">
    <numFmt numFmtId="44" formatCode="_-* #,##0.00\ &quot;€&quot;_-;\-* #,##0.00\ &quot;€&quot;_-;_-* &quot;-&quot;??\ &quot;€&quot;_-;_-@_-"/>
    <numFmt numFmtId="164" formatCode="#,##0.00\ &quot;€&quot;"/>
  </numFmts>
  <fonts count="15">
    <font>
      <sz val="11"/>
      <color theme="1"/>
      <name val="Calibri"/>
      <family val="2"/>
      <scheme val="minor"/>
    </font>
    <font>
      <sz val="11"/>
      <color theme="1"/>
      <name val="Calibri"/>
      <family val="2"/>
      <scheme val="minor"/>
    </font>
    <font>
      <sz val="11"/>
      <color theme="0"/>
      <name val="Calibri"/>
      <family val="2"/>
      <scheme val="minor"/>
    </font>
    <font>
      <b/>
      <sz val="11"/>
      <color theme="1"/>
      <name val="Calibri"/>
      <family val="2"/>
      <scheme val="minor"/>
    </font>
    <font>
      <b/>
      <sz val="14"/>
      <color theme="0"/>
      <name val="Arial Black"/>
      <family val="2"/>
    </font>
    <font>
      <sz val="11"/>
      <color rgb="FFFF0000"/>
      <name val="Calibri"/>
      <family val="2"/>
      <scheme val="minor"/>
    </font>
    <font>
      <b/>
      <i/>
      <sz val="11"/>
      <color theme="8" tint="-0.249977111117893"/>
      <name val="Calibri"/>
      <family val="2"/>
      <scheme val="minor"/>
    </font>
    <font>
      <i/>
      <sz val="11"/>
      <color theme="8" tint="-0.249977111117893"/>
      <name val="Calibri"/>
      <family val="2"/>
      <scheme val="minor"/>
    </font>
    <font>
      <sz val="10"/>
      <color rgb="FFFF0000"/>
      <name val="Calibri"/>
      <family val="2"/>
      <scheme val="minor"/>
    </font>
    <font>
      <b/>
      <i/>
      <u/>
      <sz val="11"/>
      <color theme="8" tint="-0.249977111117893"/>
      <name val="Calibri"/>
      <family val="2"/>
      <scheme val="minor"/>
    </font>
    <font>
      <b/>
      <i/>
      <sz val="14"/>
      <color theme="8" tint="-0.499984740745262"/>
      <name val="Calibri"/>
      <family val="2"/>
      <scheme val="minor"/>
    </font>
    <font>
      <b/>
      <i/>
      <u/>
      <sz val="14"/>
      <color theme="8" tint="-0.499984740745262"/>
      <name val="Calibri"/>
      <family val="2"/>
      <scheme val="minor"/>
    </font>
    <font>
      <sz val="11"/>
      <color theme="0" tint="-0.249977111117893"/>
      <name val="Calibri"/>
      <family val="2"/>
      <scheme val="minor"/>
    </font>
    <font>
      <sz val="11"/>
      <color theme="0" tint="-0.499984740745262"/>
      <name val="Calibri"/>
      <family val="2"/>
      <scheme val="minor"/>
    </font>
    <font>
      <i/>
      <sz val="8"/>
      <color theme="0"/>
      <name val="Calibri"/>
      <family val="2"/>
      <scheme val="minor"/>
    </font>
  </fonts>
  <fills count="9">
    <fill>
      <patternFill patternType="none"/>
    </fill>
    <fill>
      <patternFill patternType="gray125"/>
    </fill>
    <fill>
      <patternFill patternType="solid">
        <fgColor theme="0" tint="-0.499984740745262"/>
        <bgColor indexed="64"/>
      </patternFill>
    </fill>
    <fill>
      <patternFill patternType="solid">
        <fgColor rgb="FFFFFFCC"/>
        <bgColor indexed="64"/>
      </patternFill>
    </fill>
    <fill>
      <patternFill patternType="solid">
        <fgColor theme="8" tint="-0.249977111117893"/>
        <bgColor indexed="64"/>
      </patternFill>
    </fill>
    <fill>
      <patternFill patternType="solid">
        <fgColor theme="0" tint="-4.9989318521683403E-2"/>
        <bgColor indexed="64"/>
      </patternFill>
    </fill>
    <fill>
      <patternFill patternType="solid">
        <fgColor theme="8" tint="0.39997558519241921"/>
        <bgColor indexed="64"/>
      </patternFill>
    </fill>
    <fill>
      <patternFill patternType="solid">
        <fgColor theme="2"/>
        <bgColor indexed="64"/>
      </patternFill>
    </fill>
    <fill>
      <patternFill patternType="solid">
        <fgColor theme="0" tint="-0.14999847407452621"/>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right/>
      <top/>
      <bottom style="thin">
        <color indexed="64"/>
      </bottom>
      <diagonal/>
    </border>
    <border>
      <left/>
      <right/>
      <top/>
      <bottom style="medium">
        <color indexed="64"/>
      </bottom>
      <diagonal/>
    </border>
    <border>
      <left style="medium">
        <color indexed="64"/>
      </left>
      <right/>
      <top/>
      <bottom style="medium">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115">
    <xf numFmtId="0" fontId="0" fillId="0" borderId="0" xfId="0"/>
    <xf numFmtId="0" fontId="2" fillId="2" borderId="10" xfId="0" applyFont="1" applyFill="1" applyBorder="1" applyAlignment="1">
      <alignment horizontal="center"/>
    </xf>
    <xf numFmtId="0" fontId="2" fillId="2" borderId="0" xfId="0" applyFont="1" applyFill="1" applyBorder="1"/>
    <xf numFmtId="0" fontId="2" fillId="2" borderId="11" xfId="0" applyFont="1" applyFill="1" applyBorder="1"/>
    <xf numFmtId="44" fontId="0" fillId="5" borderId="1" xfId="0" applyNumberFormat="1" applyFill="1" applyBorder="1"/>
    <xf numFmtId="44" fontId="1" fillId="5" borderId="1" xfId="1" applyFont="1" applyFill="1" applyBorder="1"/>
    <xf numFmtId="0" fontId="2" fillId="2" borderId="10" xfId="0" applyFont="1" applyFill="1" applyBorder="1" applyAlignment="1">
      <alignment horizontal="center" vertical="center"/>
    </xf>
    <xf numFmtId="0" fontId="2" fillId="2" borderId="0" xfId="0" applyFont="1" applyFill="1" applyBorder="1" applyAlignment="1">
      <alignment vertical="center"/>
    </xf>
    <xf numFmtId="0" fontId="2" fillId="2" borderId="0" xfId="0" applyFont="1" applyFill="1" applyBorder="1" applyAlignment="1">
      <alignment horizontal="center" vertical="center" wrapText="1"/>
    </xf>
    <xf numFmtId="0" fontId="2" fillId="2" borderId="11" xfId="0" applyFont="1" applyFill="1" applyBorder="1" applyAlignment="1">
      <alignment vertical="center"/>
    </xf>
    <xf numFmtId="0" fontId="3" fillId="6" borderId="2" xfId="0" applyFont="1" applyFill="1" applyBorder="1"/>
    <xf numFmtId="0" fontId="0" fillId="6" borderId="5" xfId="0" applyFill="1" applyBorder="1"/>
    <xf numFmtId="0" fontId="6" fillId="5" borderId="7" xfId="0" applyFont="1" applyFill="1" applyBorder="1"/>
    <xf numFmtId="0" fontId="7" fillId="5" borderId="8" xfId="0" applyFont="1" applyFill="1" applyBorder="1"/>
    <xf numFmtId="0" fontId="7" fillId="5" borderId="23" xfId="0" applyFont="1" applyFill="1" applyBorder="1"/>
    <xf numFmtId="0" fontId="7" fillId="5" borderId="22" xfId="0" applyFont="1" applyFill="1" applyBorder="1"/>
    <xf numFmtId="0" fontId="7" fillId="5" borderId="16" xfId="0" applyFont="1" applyFill="1" applyBorder="1"/>
    <xf numFmtId="0" fontId="0" fillId="7" borderId="0" xfId="0" applyFill="1"/>
    <xf numFmtId="44" fontId="1" fillId="7" borderId="0" xfId="1" applyFont="1" applyFill="1"/>
    <xf numFmtId="0" fontId="0" fillId="7" borderId="12" xfId="0" applyFill="1" applyBorder="1" applyAlignment="1">
      <alignment horizontal="center"/>
    </xf>
    <xf numFmtId="0" fontId="0" fillId="7" borderId="16" xfId="0" applyFill="1" applyBorder="1"/>
    <xf numFmtId="0" fontId="0" fillId="7" borderId="0" xfId="0" applyFill="1" applyBorder="1" applyAlignment="1">
      <alignment horizontal="center"/>
    </xf>
    <xf numFmtId="0" fontId="0" fillId="7" borderId="0" xfId="0" applyFill="1" applyBorder="1" applyAlignment="1">
      <alignment horizontal="left"/>
    </xf>
    <xf numFmtId="44" fontId="1" fillId="7" borderId="0" xfId="1" applyFont="1" applyFill="1" applyBorder="1"/>
    <xf numFmtId="44" fontId="0" fillId="7" borderId="0" xfId="0" applyNumberFormat="1" applyFill="1" applyBorder="1"/>
    <xf numFmtId="10" fontId="1" fillId="7" borderId="0" xfId="2" applyNumberFormat="1" applyFont="1" applyFill="1" applyBorder="1"/>
    <xf numFmtId="44" fontId="0" fillId="7" borderId="0" xfId="0" applyNumberFormat="1" applyFill="1"/>
    <xf numFmtId="0" fontId="4" fillId="7" borderId="0" xfId="0" applyFont="1" applyFill="1" applyBorder="1" applyAlignment="1"/>
    <xf numFmtId="0" fontId="0" fillId="7" borderId="17" xfId="0" applyFill="1" applyBorder="1" applyAlignment="1">
      <alignment horizontal="center"/>
    </xf>
    <xf numFmtId="0" fontId="0" fillId="7" borderId="18" xfId="0" applyFill="1" applyBorder="1"/>
    <xf numFmtId="0" fontId="0" fillId="7" borderId="19" xfId="0" applyFill="1" applyBorder="1"/>
    <xf numFmtId="0" fontId="6" fillId="5" borderId="7" xfId="0" applyFont="1" applyFill="1" applyBorder="1" applyAlignment="1"/>
    <xf numFmtId="0" fontId="6" fillId="5" borderId="8" xfId="0" applyFont="1" applyFill="1" applyBorder="1" applyAlignment="1"/>
    <xf numFmtId="0" fontId="6" fillId="5" borderId="9" xfId="0" applyFont="1" applyFill="1" applyBorder="1" applyAlignment="1"/>
    <xf numFmtId="0" fontId="0" fillId="7" borderId="0" xfId="0" applyFill="1" applyAlignment="1">
      <alignment vertical="center"/>
    </xf>
    <xf numFmtId="10" fontId="0" fillId="7" borderId="1" xfId="2" applyNumberFormat="1" applyFont="1" applyFill="1" applyBorder="1" applyAlignment="1">
      <alignment horizontal="center"/>
    </xf>
    <xf numFmtId="0" fontId="0" fillId="7" borderId="1" xfId="0" applyFill="1" applyBorder="1" applyAlignment="1">
      <alignment horizontal="center"/>
    </xf>
    <xf numFmtId="0" fontId="0" fillId="7" borderId="20" xfId="0" applyFill="1" applyBorder="1" applyAlignment="1">
      <alignment horizontal="center"/>
    </xf>
    <xf numFmtId="0" fontId="0" fillId="8" borderId="10" xfId="0" applyFill="1" applyBorder="1" applyAlignment="1">
      <alignment horizontal="center"/>
    </xf>
    <xf numFmtId="0" fontId="0" fillId="8" borderId="0" xfId="0" applyFill="1" applyBorder="1" applyAlignment="1">
      <alignment horizontal="left"/>
    </xf>
    <xf numFmtId="44" fontId="1" fillId="8" borderId="0" xfId="1" applyFont="1" applyFill="1" applyBorder="1"/>
    <xf numFmtId="44" fontId="0" fillId="8" borderId="0" xfId="0" applyNumberFormat="1" applyFill="1" applyBorder="1"/>
    <xf numFmtId="10" fontId="1" fillId="8" borderId="0" xfId="2" applyNumberFormat="1" applyFont="1" applyFill="1" applyBorder="1"/>
    <xf numFmtId="0" fontId="0" fillId="8" borderId="11" xfId="0" applyFill="1" applyBorder="1"/>
    <xf numFmtId="0" fontId="0" fillId="8" borderId="23" xfId="0" applyFill="1" applyBorder="1" applyAlignment="1">
      <alignment horizontal="center"/>
    </xf>
    <xf numFmtId="0" fontId="0" fillId="8" borderId="22" xfId="0" applyFill="1" applyBorder="1" applyAlignment="1">
      <alignment horizontal="left"/>
    </xf>
    <xf numFmtId="0" fontId="2" fillId="8" borderId="22" xfId="0" applyFont="1" applyFill="1" applyBorder="1" applyAlignment="1">
      <alignment horizontal="center" wrapText="1"/>
    </xf>
    <xf numFmtId="44" fontId="1" fillId="8" borderId="22" xfId="1" applyFont="1" applyFill="1" applyBorder="1"/>
    <xf numFmtId="44" fontId="0" fillId="8" borderId="22" xfId="0" applyNumberFormat="1" applyFill="1" applyBorder="1"/>
    <xf numFmtId="10" fontId="1" fillId="8" borderId="22" xfId="2" applyNumberFormat="1" applyFont="1" applyFill="1" applyBorder="1"/>
    <xf numFmtId="0" fontId="0" fillId="8" borderId="16" xfId="0" applyFill="1" applyBorder="1"/>
    <xf numFmtId="0" fontId="0" fillId="8" borderId="0" xfId="0" applyFill="1" applyBorder="1"/>
    <xf numFmtId="0" fontId="7" fillId="5" borderId="0" xfId="0" applyFont="1" applyFill="1" applyBorder="1"/>
    <xf numFmtId="44" fontId="7" fillId="5" borderId="0" xfId="0" applyNumberFormat="1" applyFont="1" applyFill="1" applyBorder="1"/>
    <xf numFmtId="44" fontId="8" fillId="7" borderId="0" xfId="0" applyNumberFormat="1" applyFont="1" applyFill="1" applyBorder="1"/>
    <xf numFmtId="0" fontId="0" fillId="5" borderId="11" xfId="0" applyFill="1" applyBorder="1"/>
    <xf numFmtId="0" fontId="0" fillId="5" borderId="0" xfId="0" applyFill="1" applyBorder="1"/>
    <xf numFmtId="0" fontId="0" fillId="5" borderId="16" xfId="0" applyFill="1" applyBorder="1"/>
    <xf numFmtId="0" fontId="0" fillId="5" borderId="8" xfId="0" applyFill="1" applyBorder="1"/>
    <xf numFmtId="0" fontId="0" fillId="5" borderId="9" xfId="0" applyFill="1" applyBorder="1"/>
    <xf numFmtId="44" fontId="7" fillId="5" borderId="22" xfId="0" applyNumberFormat="1" applyFont="1" applyFill="1" applyBorder="1"/>
    <xf numFmtId="0" fontId="0" fillId="5" borderId="22" xfId="0" applyFill="1" applyBorder="1"/>
    <xf numFmtId="0" fontId="6" fillId="5" borderId="10" xfId="0" applyFont="1" applyFill="1" applyBorder="1" applyAlignment="1"/>
    <xf numFmtId="0" fontId="6" fillId="5" borderId="10" xfId="0" applyFont="1" applyFill="1" applyBorder="1" applyAlignment="1">
      <alignment horizontal="right"/>
    </xf>
    <xf numFmtId="0" fontId="6" fillId="5" borderId="10" xfId="0" applyFont="1" applyFill="1" applyBorder="1" applyAlignment="1">
      <alignment horizontal="right" vertical="top"/>
    </xf>
    <xf numFmtId="0" fontId="7" fillId="5" borderId="0" xfId="0" applyFont="1" applyFill="1" applyBorder="1" applyAlignment="1">
      <alignment vertical="top"/>
    </xf>
    <xf numFmtId="0" fontId="6" fillId="5" borderId="23" xfId="0" applyFont="1" applyFill="1" applyBorder="1" applyAlignment="1">
      <alignment horizontal="right"/>
    </xf>
    <xf numFmtId="0" fontId="0" fillId="7" borderId="0" xfId="0" applyFill="1" applyAlignment="1">
      <alignment wrapText="1"/>
    </xf>
    <xf numFmtId="44" fontId="3" fillId="3" borderId="6" xfId="1" applyFont="1" applyFill="1" applyBorder="1" applyProtection="1">
      <protection locked="0" hidden="1"/>
    </xf>
    <xf numFmtId="44" fontId="1" fillId="3" borderId="15" xfId="1" applyFont="1" applyFill="1" applyBorder="1" applyProtection="1">
      <protection locked="0" hidden="1"/>
    </xf>
    <xf numFmtId="44" fontId="1" fillId="3" borderId="1" xfId="1" applyFont="1" applyFill="1" applyBorder="1" applyProtection="1">
      <protection locked="0" hidden="1"/>
    </xf>
    <xf numFmtId="44" fontId="1" fillId="3" borderId="4" xfId="1" applyFont="1" applyFill="1" applyBorder="1" applyProtection="1">
      <protection locked="0" hidden="1"/>
    </xf>
    <xf numFmtId="10" fontId="0" fillId="7" borderId="1" xfId="2" applyNumberFormat="1" applyFont="1" applyFill="1" applyBorder="1" applyAlignment="1">
      <alignment horizontal="center"/>
    </xf>
    <xf numFmtId="10" fontId="0" fillId="7" borderId="1" xfId="2" applyNumberFormat="1" applyFont="1" applyFill="1" applyBorder="1" applyAlignment="1">
      <alignment horizontal="center"/>
    </xf>
    <xf numFmtId="0" fontId="2" fillId="2" borderId="0" xfId="0" applyFont="1" applyFill="1" applyBorder="1" applyAlignment="1">
      <alignment horizontal="center" vertical="center"/>
    </xf>
    <xf numFmtId="0" fontId="12" fillId="2" borderId="0" xfId="0" applyFont="1" applyFill="1" applyBorder="1" applyAlignment="1">
      <alignment horizontal="center" vertical="center" wrapText="1"/>
    </xf>
    <xf numFmtId="10" fontId="13" fillId="7" borderId="1" xfId="2" applyNumberFormat="1" applyFont="1" applyFill="1" applyBorder="1"/>
    <xf numFmtId="0" fontId="6" fillId="5" borderId="10" xfId="0" applyFont="1" applyFill="1" applyBorder="1" applyAlignment="1">
      <alignment horizontal="left" wrapText="1"/>
    </xf>
    <xf numFmtId="0" fontId="6" fillId="5" borderId="0" xfId="0" applyFont="1" applyFill="1" applyBorder="1" applyAlignment="1">
      <alignment horizontal="left" wrapText="1"/>
    </xf>
    <xf numFmtId="0" fontId="6" fillId="5" borderId="11" xfId="0" applyFont="1" applyFill="1" applyBorder="1" applyAlignment="1">
      <alignment horizontal="left" wrapText="1"/>
    </xf>
    <xf numFmtId="0" fontId="4" fillId="4" borderId="7" xfId="0" applyFont="1" applyFill="1" applyBorder="1" applyAlignment="1">
      <alignment horizontal="center"/>
    </xf>
    <xf numFmtId="0" fontId="4" fillId="4" borderId="8" xfId="0" applyFont="1" applyFill="1" applyBorder="1" applyAlignment="1">
      <alignment horizontal="center"/>
    </xf>
    <xf numFmtId="0" fontId="4" fillId="4" borderId="9" xfId="0" applyFont="1" applyFill="1" applyBorder="1" applyAlignment="1">
      <alignment horizontal="center"/>
    </xf>
    <xf numFmtId="0" fontId="2" fillId="2" borderId="21" xfId="0" applyFont="1" applyFill="1" applyBorder="1" applyAlignment="1">
      <alignment horizontal="center"/>
    </xf>
    <xf numFmtId="0" fontId="2" fillId="2" borderId="0" xfId="0" applyFont="1" applyFill="1" applyBorder="1" applyAlignment="1">
      <alignment horizontal="center"/>
    </xf>
    <xf numFmtId="0" fontId="0" fillId="3" borderId="13" xfId="0" applyFill="1" applyBorder="1" applyAlignment="1" applyProtection="1">
      <alignment horizontal="left" wrapText="1"/>
      <protection locked="0" hidden="1"/>
    </xf>
    <xf numFmtId="0" fontId="0" fillId="3" borderId="14" xfId="0" applyFill="1" applyBorder="1" applyAlignment="1" applyProtection="1">
      <alignment horizontal="left" wrapText="1"/>
      <protection locked="0" hidden="1"/>
    </xf>
    <xf numFmtId="164" fontId="0" fillId="7" borderId="13" xfId="0" applyNumberFormat="1" applyFill="1" applyBorder="1" applyAlignment="1">
      <alignment horizontal="center"/>
    </xf>
    <xf numFmtId="164" fontId="0" fillId="7" borderId="14" xfId="0" applyNumberFormat="1" applyFill="1" applyBorder="1" applyAlignment="1">
      <alignment horizontal="center"/>
    </xf>
    <xf numFmtId="10" fontId="1" fillId="7" borderId="15" xfId="2" applyNumberFormat="1" applyFont="1" applyFill="1" applyBorder="1" applyAlignment="1">
      <alignment horizontal="center"/>
    </xf>
    <xf numFmtId="0" fontId="7" fillId="5" borderId="22" xfId="0" applyFont="1" applyFill="1" applyBorder="1" applyAlignment="1">
      <alignment horizontal="left" wrapText="1"/>
    </xf>
    <xf numFmtId="0" fontId="7" fillId="5" borderId="16" xfId="0" applyFont="1" applyFill="1" applyBorder="1" applyAlignment="1">
      <alignment horizontal="left" wrapText="1"/>
    </xf>
    <xf numFmtId="0" fontId="6" fillId="5" borderId="7" xfId="0" applyFont="1" applyFill="1" applyBorder="1" applyAlignment="1">
      <alignment horizontal="left"/>
    </xf>
    <xf numFmtId="0" fontId="6" fillId="5" borderId="8" xfId="0" applyFont="1" applyFill="1" applyBorder="1" applyAlignment="1">
      <alignment horizontal="left"/>
    </xf>
    <xf numFmtId="0" fontId="6" fillId="5" borderId="9" xfId="0" applyFont="1" applyFill="1" applyBorder="1" applyAlignment="1">
      <alignment horizontal="left"/>
    </xf>
    <xf numFmtId="0" fontId="0" fillId="3" borderId="15" xfId="0" applyFill="1" applyBorder="1" applyAlignment="1" applyProtection="1">
      <alignment horizontal="left" wrapText="1"/>
      <protection locked="0" hidden="1"/>
    </xf>
    <xf numFmtId="10" fontId="0" fillId="7" borderId="15" xfId="2" applyNumberFormat="1" applyFont="1" applyFill="1" applyBorder="1" applyAlignment="1">
      <alignment horizontal="center"/>
    </xf>
    <xf numFmtId="0" fontId="0" fillId="7" borderId="13" xfId="0" applyFill="1" applyBorder="1" applyAlignment="1">
      <alignment horizontal="center"/>
    </xf>
    <xf numFmtId="0" fontId="0" fillId="7" borderId="14" xfId="0" applyFill="1" applyBorder="1" applyAlignment="1">
      <alignment horizontal="center"/>
    </xf>
    <xf numFmtId="0" fontId="2" fillId="2" borderId="21" xfId="0" applyFont="1" applyFill="1" applyBorder="1" applyAlignment="1">
      <alignment horizontal="center" wrapText="1"/>
    </xf>
    <xf numFmtId="0" fontId="0" fillId="3" borderId="1" xfId="0" applyFill="1" applyBorder="1" applyAlignment="1" applyProtection="1">
      <alignment horizontal="left" wrapText="1"/>
      <protection locked="0" hidden="1"/>
    </xf>
    <xf numFmtId="10" fontId="0" fillId="7" borderId="1" xfId="2" applyNumberFormat="1" applyFont="1" applyFill="1" applyBorder="1" applyAlignment="1">
      <alignment horizontal="center"/>
    </xf>
    <xf numFmtId="0" fontId="0" fillId="7" borderId="2" xfId="0" applyFill="1" applyBorder="1" applyAlignment="1">
      <alignment horizontal="center"/>
    </xf>
    <xf numFmtId="0" fontId="0" fillId="7" borderId="3" xfId="0" applyFill="1" applyBorder="1" applyAlignment="1">
      <alignment horizontal="center"/>
    </xf>
    <xf numFmtId="0" fontId="0" fillId="3" borderId="1" xfId="0" applyFill="1" applyBorder="1" applyAlignment="1" applyProtection="1">
      <alignment horizontal="left"/>
      <protection locked="0" hidden="1"/>
    </xf>
    <xf numFmtId="0" fontId="7" fillId="5" borderId="0" xfId="0" applyFont="1" applyFill="1" applyBorder="1" applyAlignment="1">
      <alignment horizontal="left" wrapText="1"/>
    </xf>
    <xf numFmtId="0" fontId="7" fillId="5" borderId="11" xfId="0" applyFont="1" applyFill="1" applyBorder="1" applyAlignment="1">
      <alignment horizontal="left" wrapText="1"/>
    </xf>
    <xf numFmtId="44" fontId="2" fillId="2" borderId="1" xfId="1" applyFont="1" applyFill="1" applyBorder="1" applyAlignment="1">
      <alignment horizontal="center" wrapText="1"/>
    </xf>
    <xf numFmtId="0" fontId="2" fillId="2" borderId="1" xfId="0" applyFont="1" applyFill="1" applyBorder="1" applyAlignment="1">
      <alignment horizontal="center" wrapText="1"/>
    </xf>
    <xf numFmtId="44" fontId="7" fillId="5" borderId="0" xfId="0" applyNumberFormat="1" applyFont="1" applyFill="1" applyBorder="1" applyAlignment="1">
      <alignment horizontal="left" vertical="top" wrapText="1"/>
    </xf>
    <xf numFmtId="44" fontId="7" fillId="5" borderId="11" xfId="0" applyNumberFormat="1" applyFont="1" applyFill="1" applyBorder="1" applyAlignment="1">
      <alignment horizontal="left" vertical="top" wrapText="1"/>
    </xf>
    <xf numFmtId="0" fontId="0" fillId="3" borderId="2" xfId="0" applyFill="1" applyBorder="1" applyAlignment="1" applyProtection="1">
      <alignment horizontal="center"/>
      <protection locked="0" hidden="1"/>
    </xf>
    <xf numFmtId="0" fontId="0" fillId="3" borderId="3" xfId="0" applyFill="1" applyBorder="1" applyAlignment="1" applyProtection="1">
      <alignment horizontal="center"/>
      <protection locked="0" hidden="1"/>
    </xf>
    <xf numFmtId="0" fontId="0" fillId="3" borderId="2" xfId="0" applyFill="1" applyBorder="1" applyAlignment="1" applyProtection="1">
      <alignment horizontal="left"/>
      <protection locked="0" hidden="1"/>
    </xf>
    <xf numFmtId="0" fontId="0" fillId="3" borderId="3" xfId="0" applyFill="1" applyBorder="1" applyAlignment="1" applyProtection="1">
      <alignment horizontal="left"/>
      <protection locked="0" hidden="1"/>
    </xf>
  </cellXfs>
  <cellStyles count="3">
    <cellStyle name="Moneda" xfId="1" builtinId="4"/>
    <cellStyle name="Normal" xfId="0" builtinId="0"/>
    <cellStyle name="Porcentual" xfId="2" builtinId="5"/>
  </cellStyles>
  <dxfs count="0"/>
  <tableStyles count="0" defaultTableStyle="TableStyleMedium9" defaultPivotStyle="PivotStyleLight16"/>
  <colors>
    <mruColors>
      <color rgb="FFF397E8"/>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1:J18"/>
  <sheetViews>
    <sheetView tabSelected="1" workbookViewId="0">
      <selection activeCell="E6" sqref="E6"/>
    </sheetView>
  </sheetViews>
  <sheetFormatPr baseColWidth="10" defaultRowHeight="15"/>
  <cols>
    <col min="1" max="1" width="6.28515625" style="17" customWidth="1"/>
    <col min="2" max="2" width="11.42578125" style="17"/>
    <col min="3" max="3" width="22.7109375" style="17" bestFit="1" customWidth="1"/>
    <col min="4" max="4" width="11.42578125" style="17"/>
    <col min="5" max="5" width="16.5703125" style="17" bestFit="1" customWidth="1"/>
    <col min="6" max="6" width="12" style="17" bestFit="1" customWidth="1"/>
    <col min="7" max="7" width="12" style="17" customWidth="1"/>
    <col min="8" max="8" width="12" style="17" bestFit="1" customWidth="1"/>
    <col min="9" max="9" width="16" style="17" customWidth="1"/>
    <col min="10" max="10" width="29.140625" style="17" customWidth="1"/>
    <col min="11" max="11" width="11.140625" style="17" bestFit="1" customWidth="1"/>
    <col min="12" max="16384" width="11.42578125" style="17"/>
  </cols>
  <sheetData>
    <row r="1" spans="2:10" ht="15.75" thickBot="1"/>
    <row r="2" spans="2:10" ht="15.75" thickBot="1">
      <c r="B2" s="10" t="s">
        <v>30</v>
      </c>
      <c r="C2" s="11"/>
      <c r="D2" s="11"/>
      <c r="E2" s="68"/>
    </row>
    <row r="3" spans="2:10" ht="15.75" thickBot="1">
      <c r="E3" s="18"/>
    </row>
    <row r="4" spans="2:10" ht="22.5">
      <c r="B4" s="80" t="s">
        <v>3</v>
      </c>
      <c r="C4" s="81"/>
      <c r="D4" s="81"/>
      <c r="E4" s="81"/>
      <c r="F4" s="81"/>
      <c r="G4" s="81"/>
      <c r="H4" s="81"/>
      <c r="I4" s="81"/>
      <c r="J4" s="82"/>
    </row>
    <row r="5" spans="2:10">
      <c r="B5" s="1" t="s">
        <v>2</v>
      </c>
      <c r="C5" s="2" t="s">
        <v>8</v>
      </c>
      <c r="D5" s="2"/>
      <c r="E5" s="2" t="s">
        <v>0</v>
      </c>
      <c r="F5" s="83" t="s">
        <v>14</v>
      </c>
      <c r="G5" s="83"/>
      <c r="H5" s="84" t="s">
        <v>38</v>
      </c>
      <c r="I5" s="84"/>
      <c r="J5" s="3" t="s">
        <v>7</v>
      </c>
    </row>
    <row r="6" spans="2:10" ht="15.75" thickBot="1">
      <c r="B6" s="19">
        <v>1</v>
      </c>
      <c r="C6" s="85"/>
      <c r="D6" s="86"/>
      <c r="E6" s="69"/>
      <c r="F6" s="87" t="str">
        <f>IF(E2="","",E6-$E$2)</f>
        <v/>
      </c>
      <c r="G6" s="88"/>
      <c r="H6" s="89" t="str">
        <f>IFERROR(E6/E2-1,"")</f>
        <v/>
      </c>
      <c r="I6" s="89"/>
      <c r="J6" s="20" t="str">
        <f>IF(H6="","",IF(H6&lt;-0.25,"Baja temeraria","Oferta normal"))</f>
        <v/>
      </c>
    </row>
    <row r="7" spans="2:10" ht="15.75" thickBot="1">
      <c r="B7" s="21"/>
      <c r="C7" s="22"/>
      <c r="D7" s="22"/>
      <c r="E7" s="23"/>
      <c r="F7" s="24"/>
      <c r="G7" s="54" t="s">
        <v>15</v>
      </c>
      <c r="H7" s="25"/>
      <c r="I7" s="25"/>
    </row>
    <row r="8" spans="2:10">
      <c r="C8" s="12" t="s">
        <v>11</v>
      </c>
      <c r="D8" s="13"/>
      <c r="E8" s="13"/>
      <c r="F8" s="58"/>
      <c r="G8" s="59"/>
    </row>
    <row r="9" spans="2:10" ht="30" customHeight="1">
      <c r="C9" s="77" t="s">
        <v>28</v>
      </c>
      <c r="D9" s="78"/>
      <c r="E9" s="78"/>
      <c r="F9" s="78"/>
      <c r="G9" s="79"/>
    </row>
    <row r="10" spans="2:10" ht="15.75" thickBot="1">
      <c r="C10" s="14"/>
      <c r="D10" s="15" t="s">
        <v>29</v>
      </c>
      <c r="E10" s="15" t="s">
        <v>4</v>
      </c>
      <c r="F10" s="61"/>
      <c r="G10" s="57"/>
    </row>
    <row r="12" spans="2:10">
      <c r="E12" s="26"/>
    </row>
    <row r="15" spans="2:10">
      <c r="E15" s="26"/>
    </row>
    <row r="17" spans="5:5">
      <c r="E17" s="26"/>
    </row>
    <row r="18" spans="5:5">
      <c r="E18" s="26"/>
    </row>
  </sheetData>
  <sheetProtection password="8CB4" sheet="1" objects="1" scenarios="1" selectLockedCells="1"/>
  <mergeCells count="7">
    <mergeCell ref="C9:G9"/>
    <mergeCell ref="B4:J4"/>
    <mergeCell ref="F5:G5"/>
    <mergeCell ref="H5:I5"/>
    <mergeCell ref="C6:D6"/>
    <mergeCell ref="F6:G6"/>
    <mergeCell ref="H6:I6"/>
  </mergeCell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B1:K10"/>
  <sheetViews>
    <sheetView workbookViewId="0">
      <selection activeCell="C4" sqref="C4:D4"/>
    </sheetView>
  </sheetViews>
  <sheetFormatPr baseColWidth="10" defaultRowHeight="15"/>
  <cols>
    <col min="1" max="1" width="6.28515625" style="17" customWidth="1"/>
    <col min="2" max="2" width="11.42578125" style="17"/>
    <col min="3" max="3" width="22.7109375" style="17" bestFit="1" customWidth="1"/>
    <col min="4" max="4" width="11.42578125" style="17"/>
    <col min="5" max="5" width="16.5703125" style="17" bestFit="1" customWidth="1"/>
    <col min="6" max="6" width="12" style="17" bestFit="1" customWidth="1"/>
    <col min="7" max="7" width="12" style="17" customWidth="1"/>
    <col min="8" max="8" width="12" style="17" bestFit="1" customWidth="1"/>
    <col min="9" max="9" width="12" style="17" customWidth="1"/>
    <col min="10" max="10" width="29.140625" style="17" customWidth="1"/>
    <col min="11" max="11" width="11.140625" style="17" bestFit="1" customWidth="1"/>
    <col min="12" max="16384" width="11.42578125" style="17"/>
  </cols>
  <sheetData>
    <row r="1" spans="2:11" ht="15.75" thickBot="1"/>
    <row r="2" spans="2:11" ht="22.5">
      <c r="B2" s="80" t="s">
        <v>5</v>
      </c>
      <c r="C2" s="81"/>
      <c r="D2" s="81"/>
      <c r="E2" s="81"/>
      <c r="F2" s="81"/>
      <c r="G2" s="81"/>
      <c r="H2" s="81"/>
      <c r="I2" s="81"/>
      <c r="J2" s="82"/>
      <c r="K2" s="27"/>
    </row>
    <row r="3" spans="2:11" ht="28.5" customHeight="1">
      <c r="B3" s="1" t="s">
        <v>2</v>
      </c>
      <c r="C3" s="2" t="s">
        <v>8</v>
      </c>
      <c r="D3" s="2"/>
      <c r="E3" s="2" t="s">
        <v>0</v>
      </c>
      <c r="F3" s="99" t="s">
        <v>37</v>
      </c>
      <c r="G3" s="99"/>
      <c r="H3" s="83" t="s">
        <v>1</v>
      </c>
      <c r="I3" s="83"/>
      <c r="J3" s="3" t="s">
        <v>7</v>
      </c>
    </row>
    <row r="4" spans="2:11">
      <c r="B4" s="28">
        <v>1</v>
      </c>
      <c r="C4" s="100"/>
      <c r="D4" s="100"/>
      <c r="E4" s="70"/>
      <c r="F4" s="101" t="str">
        <f>IF(E4=MAX($E$4:$E$5),"",(MIN($E$4:$E$5)-MAX($E$4:$E$5))/MAX($E$4:$E$5))</f>
        <v/>
      </c>
      <c r="G4" s="101"/>
      <c r="H4" s="102" t="str">
        <f>IF(E4="","",IF(F4="","2º","1º"))</f>
        <v/>
      </c>
      <c r="I4" s="103"/>
      <c r="J4" s="29" t="str">
        <f>IF(E4="","",IF(OR(F4&gt;=-0.2,F4=""),"Oferta correcta","Baja temeraria"))</f>
        <v/>
      </c>
    </row>
    <row r="5" spans="2:11" ht="15.75" thickBot="1">
      <c r="B5" s="19">
        <v>2</v>
      </c>
      <c r="C5" s="95"/>
      <c r="D5" s="95"/>
      <c r="E5" s="69"/>
      <c r="F5" s="96" t="str">
        <f>IF(E5=MAX($E$4:$E$5),"",(MIN($E$4:$E$5)-MAX($E$4:$E$5))/MAX($E$4:$E$5))</f>
        <v/>
      </c>
      <c r="G5" s="96"/>
      <c r="H5" s="97" t="str">
        <f>IF(E5="","",IF(F5="","2º","1º"))</f>
        <v/>
      </c>
      <c r="I5" s="98"/>
      <c r="J5" s="30" t="str">
        <f>IF(E5="","",IF(OR(F5&gt;=-0.2,F5=""),"Oferta correcta","Baja temeraria"))</f>
        <v/>
      </c>
    </row>
    <row r="6" spans="2:11" ht="15.75" thickBot="1">
      <c r="B6" s="21"/>
      <c r="C6" s="22"/>
      <c r="D6" s="22"/>
      <c r="E6" s="23"/>
      <c r="F6" s="24"/>
      <c r="G6" s="24"/>
      <c r="H6" s="25"/>
      <c r="I6" s="25"/>
    </row>
    <row r="7" spans="2:11">
      <c r="C7" s="92" t="s">
        <v>11</v>
      </c>
      <c r="D7" s="93"/>
      <c r="E7" s="93"/>
      <c r="F7" s="93"/>
      <c r="G7" s="93"/>
      <c r="H7" s="94"/>
    </row>
    <row r="8" spans="2:11" ht="30.75" customHeight="1">
      <c r="C8" s="77" t="s">
        <v>27</v>
      </c>
      <c r="D8" s="78"/>
      <c r="E8" s="78"/>
      <c r="F8" s="78"/>
      <c r="G8" s="78"/>
      <c r="H8" s="79"/>
    </row>
    <row r="9" spans="2:11" ht="34.5" customHeight="1" thickBot="1">
      <c r="C9" s="14"/>
      <c r="D9" s="90" t="s">
        <v>26</v>
      </c>
      <c r="E9" s="90"/>
      <c r="F9" s="90"/>
      <c r="G9" s="90"/>
      <c r="H9" s="91"/>
    </row>
    <row r="10" spans="2:11">
      <c r="E10" s="26"/>
    </row>
  </sheetData>
  <sheetProtection password="8CB4" sheet="1" objects="1" scenarios="1" selectLockedCells="1"/>
  <mergeCells count="12">
    <mergeCell ref="B2:J2"/>
    <mergeCell ref="F3:G3"/>
    <mergeCell ref="H3:I3"/>
    <mergeCell ref="C4:D4"/>
    <mergeCell ref="F4:G4"/>
    <mergeCell ref="H4:I4"/>
    <mergeCell ref="C8:H8"/>
    <mergeCell ref="D9:H9"/>
    <mergeCell ref="C7:H7"/>
    <mergeCell ref="C5:D5"/>
    <mergeCell ref="F5:G5"/>
    <mergeCell ref="H5:I5"/>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1:J23"/>
  <sheetViews>
    <sheetView workbookViewId="0">
      <selection activeCell="E7" sqref="E7"/>
    </sheetView>
  </sheetViews>
  <sheetFormatPr baseColWidth="10" defaultRowHeight="15"/>
  <cols>
    <col min="1" max="1" width="6.28515625" style="17" customWidth="1"/>
    <col min="2" max="2" width="6.42578125" style="17" customWidth="1"/>
    <col min="3" max="3" width="22.7109375" style="17" bestFit="1" customWidth="1"/>
    <col min="4" max="4" width="11.42578125" style="17"/>
    <col min="5" max="5" width="16.5703125" style="17" bestFit="1" customWidth="1"/>
    <col min="6" max="6" width="12.7109375" style="17" customWidth="1"/>
    <col min="7" max="7" width="13" style="17" customWidth="1"/>
    <col min="8" max="8" width="12" style="17" bestFit="1" customWidth="1"/>
    <col min="9" max="9" width="9.28515625" style="17" customWidth="1"/>
    <col min="10" max="10" width="48.7109375" style="17" customWidth="1"/>
    <col min="11" max="11" width="11.140625" style="17" bestFit="1" customWidth="1"/>
    <col min="12" max="16384" width="11.42578125" style="17"/>
  </cols>
  <sheetData>
    <row r="1" spans="2:10" ht="15.75" thickBot="1"/>
    <row r="2" spans="2:10" ht="15.75" thickBot="1">
      <c r="B2" s="10" t="s">
        <v>30</v>
      </c>
      <c r="C2" s="11"/>
      <c r="D2" s="11"/>
      <c r="E2" s="68"/>
    </row>
    <row r="3" spans="2:10" ht="15.75" thickBot="1">
      <c r="B3" s="21"/>
      <c r="C3" s="22"/>
      <c r="D3" s="22"/>
      <c r="E3" s="23"/>
      <c r="F3" s="24"/>
      <c r="G3" s="24"/>
      <c r="H3" s="25"/>
      <c r="I3" s="25"/>
    </row>
    <row r="4" spans="2:10" ht="22.5">
      <c r="B4" s="80" t="s">
        <v>6</v>
      </c>
      <c r="C4" s="81"/>
      <c r="D4" s="81"/>
      <c r="E4" s="81"/>
      <c r="F4" s="81"/>
      <c r="G4" s="81"/>
      <c r="H4" s="81"/>
      <c r="I4" s="81"/>
      <c r="J4" s="82"/>
    </row>
    <row r="5" spans="2:10" s="34" customFormat="1" ht="45">
      <c r="B5" s="6" t="s">
        <v>2</v>
      </c>
      <c r="C5" s="7" t="s">
        <v>8</v>
      </c>
      <c r="D5" s="7"/>
      <c r="E5" s="7" t="s">
        <v>0</v>
      </c>
      <c r="F5" s="75" t="s">
        <v>34</v>
      </c>
      <c r="G5" s="75" t="s">
        <v>35</v>
      </c>
      <c r="H5" s="8" t="s">
        <v>9</v>
      </c>
      <c r="I5" s="74" t="s">
        <v>1</v>
      </c>
      <c r="J5" s="9" t="s">
        <v>7</v>
      </c>
    </row>
    <row r="6" spans="2:10">
      <c r="B6" s="28">
        <v>1</v>
      </c>
      <c r="C6" s="104"/>
      <c r="D6" s="104"/>
      <c r="E6" s="70"/>
      <c r="F6" s="76" t="str">
        <f>IFERROR((E6-$E$10)/$E$10,"")</f>
        <v/>
      </c>
      <c r="G6" s="76" t="str">
        <f>IFERROR(IF(AND(F6&gt;0.1,E6=MAX($E$6:$E$8)),"",(E6-$E$11)/$E$11),"")</f>
        <v/>
      </c>
      <c r="H6" s="72" t="str">
        <f>IFERROR((E6-$E$2)/$E$2,"")</f>
        <v/>
      </c>
      <c r="I6" s="36" t="str">
        <f>IFERROR(IF(E6=SMALL($E$6:$E$8,1),"1º",IF(E6=SMALL($E$6:$E$8,2),"2º","3º")),"")</f>
        <v/>
      </c>
      <c r="J6" s="29" t="str">
        <f>IF(E6="","",IF(AND(F6&gt;0.1,E6=MAX($E$6:$E$8)),"Oferta correcta, pero excluida del cálculo de la media",IF(OR(H6&lt;-0.25,G6&lt;-0.1),"Baja temeraria","Oferta correcta")))</f>
        <v/>
      </c>
    </row>
    <row r="7" spans="2:10">
      <c r="B7" s="28">
        <v>2</v>
      </c>
      <c r="C7" s="104"/>
      <c r="D7" s="104"/>
      <c r="E7" s="70"/>
      <c r="F7" s="76" t="str">
        <f t="shared" ref="F7:F8" si="0">IFERROR((E7-$E$10)/$E$10,"")</f>
        <v/>
      </c>
      <c r="G7" s="76" t="str">
        <f>IFERROR(IF(AND(F7&gt;0.1,E7=MAX($E$6:$E$8)),"",(E7-$E$11)/$E$11),"")</f>
        <v/>
      </c>
      <c r="H7" s="35" t="str">
        <f>IFERROR(IF(G7="","",(E7-$E$2)/$E$2),"")</f>
        <v/>
      </c>
      <c r="I7" s="36" t="str">
        <f t="shared" ref="I7:I8" si="1">IFERROR(IF(E7=SMALL($E$6:$E$8,1),"1º",IF(E7=SMALL($E$6:$E$8,2),"2º","3º")),"")</f>
        <v/>
      </c>
      <c r="J7" s="29" t="str">
        <f>IF(E7="","",IF(AND(F7&gt;0.1,E7=MAX($E$6:$E$8)),"Excluida",IF(OR(H7&lt;-0.25,G7&lt;-0.1),"Baja temeraria","Oferta correcta")))</f>
        <v/>
      </c>
    </row>
    <row r="8" spans="2:10">
      <c r="B8" s="28">
        <v>3</v>
      </c>
      <c r="C8" s="104"/>
      <c r="D8" s="104"/>
      <c r="E8" s="70"/>
      <c r="F8" s="76" t="str">
        <f t="shared" si="0"/>
        <v/>
      </c>
      <c r="G8" s="76" t="str">
        <f>IFERROR(IF(AND(F8&gt;0.1,E8=MAX($E$6:$E$8)),"",(E8-$E$11)/$E$11),"")</f>
        <v/>
      </c>
      <c r="H8" s="72" t="str">
        <f>IFERROR(IF(G8="","",(E8-$E$2)/$E$2),"")</f>
        <v/>
      </c>
      <c r="I8" s="36" t="str">
        <f t="shared" si="1"/>
        <v/>
      </c>
      <c r="J8" s="29" t="str">
        <f>IF(E8="","",IF(AND(F8&gt;0.1,E8=MAX($E$6:$E$8)),"Excluida",IF(OR(H8&lt;-0.25,G8&lt;-0.1),"Baja temeraria","Oferta correcta")))</f>
        <v/>
      </c>
    </row>
    <row r="9" spans="2:10">
      <c r="B9" s="38"/>
      <c r="C9" s="39"/>
      <c r="D9" s="39"/>
      <c r="E9" s="40"/>
      <c r="F9" s="41"/>
      <c r="G9" s="41"/>
      <c r="H9" s="42"/>
      <c r="I9" s="42"/>
      <c r="J9" s="43"/>
    </row>
    <row r="10" spans="2:10">
      <c r="B10" s="38"/>
      <c r="C10" s="107" t="s">
        <v>12</v>
      </c>
      <c r="D10" s="107"/>
      <c r="E10" s="4" t="str">
        <f>IFERROR(AVERAGE($E$6:$E$8),"")</f>
        <v/>
      </c>
      <c r="F10" s="51"/>
      <c r="G10" s="51"/>
      <c r="H10" s="42"/>
      <c r="I10" s="42"/>
      <c r="J10" s="43"/>
    </row>
    <row r="11" spans="2:10">
      <c r="B11" s="38"/>
      <c r="C11" s="108" t="s">
        <v>13</v>
      </c>
      <c r="D11" s="108"/>
      <c r="E11" s="5" t="str">
        <f>IFERROR((SUM($E$6:$E$8)-IF(INDEX($F$6:$F$8,MATCH(MAX($E$6:$E$8),$E$6:$E$8,0))&gt;0.1,MAX($E$6:$E$8),0))/IF(INDEX($F$6:$F$8,MATCH(MAX($E$6:$E$8),$E$6:$E$8,0))&gt;0.1,2,3),"")</f>
        <v/>
      </c>
      <c r="F11" s="51"/>
      <c r="G11" s="51"/>
      <c r="H11" s="42"/>
      <c r="I11" s="42"/>
      <c r="J11" s="43"/>
    </row>
    <row r="12" spans="2:10" ht="15.75" thickBot="1">
      <c r="B12" s="44"/>
      <c r="C12" s="45"/>
      <c r="D12" s="46"/>
      <c r="E12" s="47"/>
      <c r="F12" s="48"/>
      <c r="G12" s="48"/>
      <c r="H12" s="49"/>
      <c r="I12" s="49"/>
      <c r="J12" s="50"/>
    </row>
    <row r="13" spans="2:10" ht="15.75" thickBot="1"/>
    <row r="14" spans="2:10">
      <c r="C14" s="31" t="s">
        <v>11</v>
      </c>
      <c r="D14" s="32"/>
      <c r="E14" s="32"/>
      <c r="F14" s="32"/>
      <c r="G14" s="32"/>
      <c r="H14" s="33"/>
    </row>
    <row r="15" spans="2:10" s="67" customFormat="1" ht="75" customHeight="1">
      <c r="C15" s="77" t="s">
        <v>32</v>
      </c>
      <c r="D15" s="78"/>
      <c r="E15" s="78"/>
      <c r="F15" s="78"/>
      <c r="G15" s="78"/>
      <c r="H15" s="79"/>
    </row>
    <row r="16" spans="2:10" ht="30" customHeight="1">
      <c r="C16" s="64" t="s">
        <v>17</v>
      </c>
      <c r="D16" s="65" t="s">
        <v>18</v>
      </c>
      <c r="E16" s="109" t="s">
        <v>33</v>
      </c>
      <c r="F16" s="109"/>
      <c r="G16" s="109"/>
      <c r="H16" s="110"/>
    </row>
    <row r="17" spans="3:8" ht="31.5" customHeight="1">
      <c r="C17" s="64" t="s">
        <v>20</v>
      </c>
      <c r="D17" s="105" t="s">
        <v>25</v>
      </c>
      <c r="E17" s="105"/>
      <c r="F17" s="105"/>
      <c r="G17" s="105"/>
      <c r="H17" s="106"/>
    </row>
    <row r="18" spans="3:8" ht="15.75" thickBot="1">
      <c r="C18" s="66" t="s">
        <v>23</v>
      </c>
      <c r="D18" s="15" t="s">
        <v>31</v>
      </c>
      <c r="E18" s="15"/>
      <c r="F18" s="15"/>
      <c r="G18" s="15"/>
      <c r="H18" s="16"/>
    </row>
    <row r="22" spans="3:8">
      <c r="E22" s="26"/>
    </row>
    <row r="23" spans="3:8">
      <c r="G23" s="26"/>
    </row>
  </sheetData>
  <sheetProtection password="8CB4" sheet="1" objects="1" scenarios="1" selectLockedCells="1"/>
  <mergeCells count="9">
    <mergeCell ref="B4:J4"/>
    <mergeCell ref="C6:D6"/>
    <mergeCell ref="C7:D7"/>
    <mergeCell ref="C15:H15"/>
    <mergeCell ref="D17:H17"/>
    <mergeCell ref="C8:D8"/>
    <mergeCell ref="C10:D10"/>
    <mergeCell ref="C11:D11"/>
    <mergeCell ref="E16:H16"/>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B1:J37"/>
  <sheetViews>
    <sheetView workbookViewId="0">
      <selection activeCell="E6" sqref="E6:E25"/>
    </sheetView>
  </sheetViews>
  <sheetFormatPr baseColWidth="10" defaultRowHeight="15"/>
  <cols>
    <col min="1" max="1" width="2.85546875" style="17" customWidth="1"/>
    <col min="2" max="2" width="6.5703125" style="17" customWidth="1"/>
    <col min="3" max="3" width="22.7109375" style="17" bestFit="1" customWidth="1"/>
    <col min="4" max="4" width="11.42578125" style="17"/>
    <col min="5" max="5" width="16.5703125" style="17" bestFit="1" customWidth="1"/>
    <col min="6" max="6" width="12.5703125" style="17" customWidth="1"/>
    <col min="7" max="7" width="12.7109375" style="17" customWidth="1"/>
    <col min="8" max="8" width="12.140625" style="17" bestFit="1" customWidth="1"/>
    <col min="9" max="9" width="9" style="17" customWidth="1"/>
    <col min="10" max="10" width="48.85546875" style="17" bestFit="1" customWidth="1"/>
    <col min="11" max="11" width="11.140625" style="17" bestFit="1" customWidth="1"/>
    <col min="12" max="16384" width="11.42578125" style="17"/>
  </cols>
  <sheetData>
    <row r="1" spans="2:10" ht="10.5" customHeight="1" thickBot="1"/>
    <row r="2" spans="2:10" ht="15.75" thickBot="1">
      <c r="B2" s="10" t="s">
        <v>30</v>
      </c>
      <c r="C2" s="11"/>
      <c r="D2" s="11"/>
      <c r="E2" s="68"/>
    </row>
    <row r="3" spans="2:10" ht="7.5" customHeight="1" thickBot="1"/>
    <row r="4" spans="2:10" ht="22.5">
      <c r="B4" s="80" t="s">
        <v>10</v>
      </c>
      <c r="C4" s="81"/>
      <c r="D4" s="81"/>
      <c r="E4" s="81"/>
      <c r="F4" s="81"/>
      <c r="G4" s="81"/>
      <c r="H4" s="81"/>
      <c r="I4" s="81"/>
      <c r="J4" s="82"/>
    </row>
    <row r="5" spans="2:10" ht="45">
      <c r="B5" s="6" t="s">
        <v>2</v>
      </c>
      <c r="C5" s="7" t="s">
        <v>8</v>
      </c>
      <c r="D5" s="7"/>
      <c r="E5" s="7" t="s">
        <v>0</v>
      </c>
      <c r="F5" s="75" t="s">
        <v>34</v>
      </c>
      <c r="G5" s="75" t="s">
        <v>36</v>
      </c>
      <c r="H5" s="8" t="s">
        <v>9</v>
      </c>
      <c r="I5" s="74" t="s">
        <v>1</v>
      </c>
      <c r="J5" s="9" t="s">
        <v>7</v>
      </c>
    </row>
    <row r="6" spans="2:10">
      <c r="B6" s="37">
        <v>1</v>
      </c>
      <c r="C6" s="113"/>
      <c r="D6" s="114"/>
      <c r="E6" s="70"/>
      <c r="F6" s="76" t="str">
        <f>IF(E6="","",(E6-$E$27)/$E$27)</f>
        <v/>
      </c>
      <c r="G6" s="76" t="str">
        <f>IF(E6="","",IF(F6&lt;=0.1,(E6-$E$28)/$E$28,""))</f>
        <v/>
      </c>
      <c r="H6" s="35" t="str">
        <f>IFERROR((E6-$E$2)/$E$2,"")</f>
        <v/>
      </c>
      <c r="I6" s="36" t="str">
        <f>IFERROR(RANK(E6,$E$6:$E$25,1)&amp;"º","")</f>
        <v/>
      </c>
      <c r="J6" s="29" t="str">
        <f>IF(E6="","",IF(F6&gt;0.1,"Oferta correcta, pero excluida del cálculo de la media",IF(G6&lt;-10%,"Baja temeraria","Oferta correcta")))</f>
        <v/>
      </c>
    </row>
    <row r="7" spans="2:10">
      <c r="B7" s="28">
        <v>2</v>
      </c>
      <c r="C7" s="104"/>
      <c r="D7" s="104"/>
      <c r="E7" s="70"/>
      <c r="F7" s="76" t="str">
        <f t="shared" ref="F7:F25" si="0">IF(E7="","",(E7-$E$27)/$E$27)</f>
        <v/>
      </c>
      <c r="G7" s="76" t="str">
        <f t="shared" ref="G7:G25" si="1">IF(E7="","",IF(F7&lt;=0.1,(E7-$E$28)/$E$28,""))</f>
        <v/>
      </c>
      <c r="H7" s="73" t="str">
        <f t="shared" ref="H7:H25" si="2">IFERROR((E7-$E$2)/$E$2,"")</f>
        <v/>
      </c>
      <c r="I7" s="36" t="str">
        <f t="shared" ref="I7:I25" si="3">IFERROR(RANK(E7,$E$6:$E$25,1)&amp;"º","")</f>
        <v/>
      </c>
      <c r="J7" s="29" t="str">
        <f t="shared" ref="J7:J25" si="4">IF(E7="","",IF(F7&gt;0.1,"Oferta correcta, pero excluida del cálculo de la media",IF(G7&lt;-10%,"Baja temeraria","Oferta correcta")))</f>
        <v/>
      </c>
    </row>
    <row r="8" spans="2:10">
      <c r="B8" s="28">
        <v>3</v>
      </c>
      <c r="C8" s="111"/>
      <c r="D8" s="112"/>
      <c r="E8" s="70"/>
      <c r="F8" s="76" t="str">
        <f t="shared" si="0"/>
        <v/>
      </c>
      <c r="G8" s="76" t="str">
        <f t="shared" si="1"/>
        <v/>
      </c>
      <c r="H8" s="73" t="str">
        <f t="shared" si="2"/>
        <v/>
      </c>
      <c r="I8" s="36" t="str">
        <f t="shared" si="3"/>
        <v/>
      </c>
      <c r="J8" s="29" t="str">
        <f t="shared" si="4"/>
        <v/>
      </c>
    </row>
    <row r="9" spans="2:10">
      <c r="B9" s="37">
        <v>4</v>
      </c>
      <c r="C9" s="111"/>
      <c r="D9" s="112"/>
      <c r="E9" s="71"/>
      <c r="F9" s="76" t="str">
        <f t="shared" si="0"/>
        <v/>
      </c>
      <c r="G9" s="76" t="str">
        <f t="shared" si="1"/>
        <v/>
      </c>
      <c r="H9" s="73" t="str">
        <f t="shared" si="2"/>
        <v/>
      </c>
      <c r="I9" s="36" t="str">
        <f t="shared" si="3"/>
        <v/>
      </c>
      <c r="J9" s="29" t="str">
        <f t="shared" si="4"/>
        <v/>
      </c>
    </row>
    <row r="10" spans="2:10">
      <c r="B10" s="37">
        <v>5</v>
      </c>
      <c r="C10" s="111"/>
      <c r="D10" s="112"/>
      <c r="E10" s="71"/>
      <c r="F10" s="76" t="str">
        <f t="shared" si="0"/>
        <v/>
      </c>
      <c r="G10" s="76" t="str">
        <f t="shared" si="1"/>
        <v/>
      </c>
      <c r="H10" s="73" t="str">
        <f t="shared" si="2"/>
        <v/>
      </c>
      <c r="I10" s="36" t="str">
        <f t="shared" si="3"/>
        <v/>
      </c>
      <c r="J10" s="29" t="str">
        <f t="shared" si="4"/>
        <v/>
      </c>
    </row>
    <row r="11" spans="2:10">
      <c r="B11" s="37">
        <v>6</v>
      </c>
      <c r="C11" s="111"/>
      <c r="D11" s="112"/>
      <c r="E11" s="71"/>
      <c r="F11" s="76" t="str">
        <f t="shared" si="0"/>
        <v/>
      </c>
      <c r="G11" s="76" t="str">
        <f t="shared" si="1"/>
        <v/>
      </c>
      <c r="H11" s="73" t="str">
        <f t="shared" si="2"/>
        <v/>
      </c>
      <c r="I11" s="36" t="str">
        <f t="shared" si="3"/>
        <v/>
      </c>
      <c r="J11" s="29" t="str">
        <f t="shared" si="4"/>
        <v/>
      </c>
    </row>
    <row r="12" spans="2:10">
      <c r="B12" s="37">
        <v>7</v>
      </c>
      <c r="C12" s="111"/>
      <c r="D12" s="112"/>
      <c r="E12" s="71"/>
      <c r="F12" s="76" t="str">
        <f t="shared" si="0"/>
        <v/>
      </c>
      <c r="G12" s="76" t="str">
        <f t="shared" si="1"/>
        <v/>
      </c>
      <c r="H12" s="73" t="str">
        <f t="shared" si="2"/>
        <v/>
      </c>
      <c r="I12" s="36" t="str">
        <f t="shared" si="3"/>
        <v/>
      </c>
      <c r="J12" s="29" t="str">
        <f t="shared" si="4"/>
        <v/>
      </c>
    </row>
    <row r="13" spans="2:10">
      <c r="B13" s="37">
        <v>8</v>
      </c>
      <c r="C13" s="111"/>
      <c r="D13" s="112"/>
      <c r="E13" s="71"/>
      <c r="F13" s="76" t="str">
        <f t="shared" si="0"/>
        <v/>
      </c>
      <c r="G13" s="76" t="str">
        <f t="shared" si="1"/>
        <v/>
      </c>
      <c r="H13" s="73" t="str">
        <f t="shared" si="2"/>
        <v/>
      </c>
      <c r="I13" s="36" t="str">
        <f t="shared" si="3"/>
        <v/>
      </c>
      <c r="J13" s="29" t="str">
        <f t="shared" si="4"/>
        <v/>
      </c>
    </row>
    <row r="14" spans="2:10">
      <c r="B14" s="37">
        <v>9</v>
      </c>
      <c r="C14" s="111"/>
      <c r="D14" s="112"/>
      <c r="E14" s="71"/>
      <c r="F14" s="76" t="str">
        <f t="shared" si="0"/>
        <v/>
      </c>
      <c r="G14" s="76" t="str">
        <f t="shared" si="1"/>
        <v/>
      </c>
      <c r="H14" s="73" t="str">
        <f t="shared" si="2"/>
        <v/>
      </c>
      <c r="I14" s="36" t="str">
        <f t="shared" si="3"/>
        <v/>
      </c>
      <c r="J14" s="29" t="str">
        <f t="shared" si="4"/>
        <v/>
      </c>
    </row>
    <row r="15" spans="2:10">
      <c r="B15" s="37">
        <v>10</v>
      </c>
      <c r="C15" s="111"/>
      <c r="D15" s="112"/>
      <c r="E15" s="71"/>
      <c r="F15" s="76" t="str">
        <f t="shared" si="0"/>
        <v/>
      </c>
      <c r="G15" s="76" t="str">
        <f t="shared" si="1"/>
        <v/>
      </c>
      <c r="H15" s="73" t="str">
        <f t="shared" si="2"/>
        <v/>
      </c>
      <c r="I15" s="36" t="str">
        <f t="shared" si="3"/>
        <v/>
      </c>
      <c r="J15" s="29" t="str">
        <f t="shared" si="4"/>
        <v/>
      </c>
    </row>
    <row r="16" spans="2:10">
      <c r="B16" s="37">
        <v>11</v>
      </c>
      <c r="C16" s="111"/>
      <c r="D16" s="112"/>
      <c r="E16" s="71"/>
      <c r="F16" s="76" t="str">
        <f t="shared" si="0"/>
        <v/>
      </c>
      <c r="G16" s="76" t="str">
        <f t="shared" si="1"/>
        <v/>
      </c>
      <c r="H16" s="73" t="str">
        <f t="shared" si="2"/>
        <v/>
      </c>
      <c r="I16" s="36" t="str">
        <f t="shared" si="3"/>
        <v/>
      </c>
      <c r="J16" s="29" t="str">
        <f t="shared" si="4"/>
        <v/>
      </c>
    </row>
    <row r="17" spans="2:10">
      <c r="B17" s="37">
        <v>12</v>
      </c>
      <c r="C17" s="111"/>
      <c r="D17" s="112"/>
      <c r="E17" s="71"/>
      <c r="F17" s="76" t="str">
        <f t="shared" si="0"/>
        <v/>
      </c>
      <c r="G17" s="76" t="str">
        <f t="shared" si="1"/>
        <v/>
      </c>
      <c r="H17" s="73" t="str">
        <f t="shared" si="2"/>
        <v/>
      </c>
      <c r="I17" s="36" t="str">
        <f t="shared" si="3"/>
        <v/>
      </c>
      <c r="J17" s="29" t="str">
        <f t="shared" si="4"/>
        <v/>
      </c>
    </row>
    <row r="18" spans="2:10">
      <c r="B18" s="37">
        <v>13</v>
      </c>
      <c r="C18" s="111"/>
      <c r="D18" s="112"/>
      <c r="E18" s="71"/>
      <c r="F18" s="76" t="str">
        <f t="shared" si="0"/>
        <v/>
      </c>
      <c r="G18" s="76" t="str">
        <f t="shared" si="1"/>
        <v/>
      </c>
      <c r="H18" s="73" t="str">
        <f t="shared" si="2"/>
        <v/>
      </c>
      <c r="I18" s="36" t="str">
        <f t="shared" si="3"/>
        <v/>
      </c>
      <c r="J18" s="29" t="str">
        <f t="shared" si="4"/>
        <v/>
      </c>
    </row>
    <row r="19" spans="2:10">
      <c r="B19" s="37">
        <v>14</v>
      </c>
      <c r="C19" s="111"/>
      <c r="D19" s="112"/>
      <c r="E19" s="71"/>
      <c r="F19" s="76" t="str">
        <f t="shared" si="0"/>
        <v/>
      </c>
      <c r="G19" s="76" t="str">
        <f t="shared" si="1"/>
        <v/>
      </c>
      <c r="H19" s="73" t="str">
        <f t="shared" si="2"/>
        <v/>
      </c>
      <c r="I19" s="36" t="str">
        <f t="shared" si="3"/>
        <v/>
      </c>
      <c r="J19" s="29" t="str">
        <f t="shared" si="4"/>
        <v/>
      </c>
    </row>
    <row r="20" spans="2:10">
      <c r="B20" s="37">
        <v>15</v>
      </c>
      <c r="C20" s="111"/>
      <c r="D20" s="112"/>
      <c r="E20" s="71"/>
      <c r="F20" s="76" t="str">
        <f t="shared" si="0"/>
        <v/>
      </c>
      <c r="G20" s="76" t="str">
        <f t="shared" si="1"/>
        <v/>
      </c>
      <c r="H20" s="73" t="str">
        <f t="shared" si="2"/>
        <v/>
      </c>
      <c r="I20" s="36" t="str">
        <f t="shared" si="3"/>
        <v/>
      </c>
      <c r="J20" s="29" t="str">
        <f t="shared" si="4"/>
        <v/>
      </c>
    </row>
    <row r="21" spans="2:10">
      <c r="B21" s="37">
        <v>16</v>
      </c>
      <c r="C21" s="111"/>
      <c r="D21" s="112"/>
      <c r="E21" s="71"/>
      <c r="F21" s="76" t="str">
        <f t="shared" si="0"/>
        <v/>
      </c>
      <c r="G21" s="76" t="str">
        <f t="shared" si="1"/>
        <v/>
      </c>
      <c r="H21" s="73" t="str">
        <f t="shared" si="2"/>
        <v/>
      </c>
      <c r="I21" s="36" t="str">
        <f t="shared" si="3"/>
        <v/>
      </c>
      <c r="J21" s="29" t="str">
        <f t="shared" si="4"/>
        <v/>
      </c>
    </row>
    <row r="22" spans="2:10">
      <c r="B22" s="37">
        <v>17</v>
      </c>
      <c r="C22" s="111"/>
      <c r="D22" s="112"/>
      <c r="E22" s="71"/>
      <c r="F22" s="76" t="str">
        <f t="shared" si="0"/>
        <v/>
      </c>
      <c r="G22" s="76" t="str">
        <f t="shared" si="1"/>
        <v/>
      </c>
      <c r="H22" s="73" t="str">
        <f t="shared" si="2"/>
        <v/>
      </c>
      <c r="I22" s="36" t="str">
        <f t="shared" si="3"/>
        <v/>
      </c>
      <c r="J22" s="29" t="str">
        <f t="shared" si="4"/>
        <v/>
      </c>
    </row>
    <row r="23" spans="2:10">
      <c r="B23" s="37">
        <v>18</v>
      </c>
      <c r="C23" s="111"/>
      <c r="D23" s="112"/>
      <c r="E23" s="71"/>
      <c r="F23" s="76" t="str">
        <f t="shared" si="0"/>
        <v/>
      </c>
      <c r="G23" s="76" t="str">
        <f t="shared" si="1"/>
        <v/>
      </c>
      <c r="H23" s="73" t="str">
        <f t="shared" si="2"/>
        <v/>
      </c>
      <c r="I23" s="36" t="str">
        <f t="shared" si="3"/>
        <v/>
      </c>
      <c r="J23" s="29" t="str">
        <f t="shared" si="4"/>
        <v/>
      </c>
    </row>
    <row r="24" spans="2:10">
      <c r="B24" s="37">
        <v>19</v>
      </c>
      <c r="C24" s="111"/>
      <c r="D24" s="112"/>
      <c r="E24" s="71"/>
      <c r="F24" s="76" t="str">
        <f t="shared" si="0"/>
        <v/>
      </c>
      <c r="G24" s="76" t="str">
        <f t="shared" si="1"/>
        <v/>
      </c>
      <c r="H24" s="73" t="str">
        <f t="shared" si="2"/>
        <v/>
      </c>
      <c r="I24" s="36" t="str">
        <f t="shared" si="3"/>
        <v/>
      </c>
      <c r="J24" s="29" t="str">
        <f t="shared" si="4"/>
        <v/>
      </c>
    </row>
    <row r="25" spans="2:10">
      <c r="B25" s="28">
        <v>20</v>
      </c>
      <c r="C25" s="113"/>
      <c r="D25" s="114"/>
      <c r="E25" s="70"/>
      <c r="F25" s="76" t="str">
        <f t="shared" si="0"/>
        <v/>
      </c>
      <c r="G25" s="76" t="str">
        <f t="shared" si="1"/>
        <v/>
      </c>
      <c r="H25" s="73" t="str">
        <f t="shared" si="2"/>
        <v/>
      </c>
      <c r="I25" s="36" t="str">
        <f t="shared" si="3"/>
        <v/>
      </c>
      <c r="J25" s="29" t="str">
        <f t="shared" si="4"/>
        <v/>
      </c>
    </row>
    <row r="26" spans="2:10">
      <c r="B26" s="38"/>
      <c r="C26" s="39"/>
      <c r="D26" s="39"/>
      <c r="E26" s="40"/>
      <c r="F26" s="41"/>
      <c r="G26" s="41"/>
      <c r="H26" s="42"/>
      <c r="I26" s="42"/>
      <c r="J26" s="43"/>
    </row>
    <row r="27" spans="2:10">
      <c r="B27" s="38"/>
      <c r="C27" s="107" t="s">
        <v>12</v>
      </c>
      <c r="D27" s="107"/>
      <c r="E27" s="4" t="str">
        <f>IFERROR(AVERAGE($E$6:$E$25),"")</f>
        <v/>
      </c>
      <c r="F27" s="51"/>
      <c r="G27" s="51"/>
      <c r="H27" s="42"/>
      <c r="I27" s="42"/>
      <c r="J27" s="43"/>
    </row>
    <row r="28" spans="2:10">
      <c r="B28" s="38"/>
      <c r="C28" s="108" t="s">
        <v>13</v>
      </c>
      <c r="D28" s="108"/>
      <c r="E28" s="5" t="str">
        <f>IFERROR(IF(COUNTIF($F$6:$F$25,"&lt;=0,1")&gt;=3,AVERAGEIF($F$6:$F$25,"&lt;=10%",$E$6:$E$25),SUM(SMALL($E$6:$E$25,1)+SMALL($E$6:$E$25,2)+SMALL($E$6:$E$25,3))/3),"")</f>
        <v/>
      </c>
      <c r="F28" s="51"/>
      <c r="G28" s="51"/>
      <c r="H28" s="42"/>
      <c r="I28" s="42"/>
      <c r="J28" s="43"/>
    </row>
    <row r="29" spans="2:10" ht="15.75" thickBot="1">
      <c r="B29" s="44"/>
      <c r="C29" s="45"/>
      <c r="D29" s="46"/>
      <c r="E29" s="47"/>
      <c r="F29" s="48"/>
      <c r="G29" s="48"/>
      <c r="H29" s="49"/>
      <c r="I29" s="49"/>
      <c r="J29" s="50"/>
    </row>
    <row r="30" spans="2:10" ht="15.75" thickBot="1"/>
    <row r="31" spans="2:10">
      <c r="C31" s="31" t="s">
        <v>11</v>
      </c>
      <c r="D31" s="13"/>
      <c r="E31" s="13"/>
      <c r="F31" s="13"/>
      <c r="G31" s="58"/>
      <c r="H31" s="58"/>
      <c r="I31" s="59"/>
    </row>
    <row r="32" spans="2:10" ht="71.25" customHeight="1">
      <c r="C32" s="77" t="s">
        <v>16</v>
      </c>
      <c r="D32" s="78"/>
      <c r="E32" s="78"/>
      <c r="F32" s="78"/>
      <c r="G32" s="78"/>
      <c r="H32" s="78"/>
      <c r="I32" s="79"/>
    </row>
    <row r="33" spans="3:9" ht="9" customHeight="1">
      <c r="C33" s="62"/>
      <c r="D33" s="52"/>
      <c r="E33" s="52"/>
      <c r="F33" s="52"/>
      <c r="G33" s="56"/>
      <c r="H33" s="56"/>
      <c r="I33" s="55"/>
    </row>
    <row r="34" spans="3:9">
      <c r="C34" s="63" t="s">
        <v>17</v>
      </c>
      <c r="D34" s="52" t="s">
        <v>18</v>
      </c>
      <c r="E34" s="53" t="s">
        <v>19</v>
      </c>
      <c r="F34" s="52"/>
      <c r="G34" s="56"/>
      <c r="H34" s="56"/>
      <c r="I34" s="55"/>
    </row>
    <row r="35" spans="3:9" ht="30" customHeight="1">
      <c r="C35" s="64" t="s">
        <v>20</v>
      </c>
      <c r="D35" s="65" t="s">
        <v>21</v>
      </c>
      <c r="E35" s="105" t="s">
        <v>22</v>
      </c>
      <c r="F35" s="105"/>
      <c r="G35" s="105"/>
      <c r="H35" s="105"/>
      <c r="I35" s="106"/>
    </row>
    <row r="36" spans="3:9" ht="15.75" thickBot="1">
      <c r="C36" s="66" t="s">
        <v>23</v>
      </c>
      <c r="D36" s="15" t="s">
        <v>24</v>
      </c>
      <c r="E36" s="60"/>
      <c r="F36" s="15"/>
      <c r="G36" s="61"/>
      <c r="H36" s="61"/>
      <c r="I36" s="57"/>
    </row>
    <row r="37" spans="3:9">
      <c r="E37" s="26"/>
    </row>
  </sheetData>
  <sheetProtection password="8CB4" sheet="1" objects="1" scenarios="1" selectLockedCells="1"/>
  <mergeCells count="25">
    <mergeCell ref="B4:J4"/>
    <mergeCell ref="C6:D6"/>
    <mergeCell ref="C7:D7"/>
    <mergeCell ref="C8:D8"/>
    <mergeCell ref="C17:D17"/>
    <mergeCell ref="C14:D14"/>
    <mergeCell ref="C9:D9"/>
    <mergeCell ref="C12:D12"/>
    <mergeCell ref="C13:D13"/>
    <mergeCell ref="C10:D10"/>
    <mergeCell ref="C11:D11"/>
    <mergeCell ref="C15:D15"/>
    <mergeCell ref="C16:D16"/>
    <mergeCell ref="C19:D19"/>
    <mergeCell ref="C20:D20"/>
    <mergeCell ref="C18:D18"/>
    <mergeCell ref="E35:I35"/>
    <mergeCell ref="C27:D27"/>
    <mergeCell ref="C28:D28"/>
    <mergeCell ref="C25:D25"/>
    <mergeCell ref="C32:I32"/>
    <mergeCell ref="C21:D21"/>
    <mergeCell ref="C22:D22"/>
    <mergeCell ref="C23:D23"/>
    <mergeCell ref="C24:D2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1 LICITADOR</vt:lpstr>
      <vt:lpstr>2 LICITADORES</vt:lpstr>
      <vt:lpstr>3 LICITADORES</vt:lpstr>
      <vt:lpstr>4 LICITADORES O MÁS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aalonso</dc:creator>
  <cp:lastModifiedBy>mmediavilla</cp:lastModifiedBy>
  <dcterms:created xsi:type="dcterms:W3CDTF">2018-09-06T07:32:37Z</dcterms:created>
  <dcterms:modified xsi:type="dcterms:W3CDTF">2019-06-24T06:40:43Z</dcterms:modified>
</cp:coreProperties>
</file>